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A00C92F4-87BF-409C-A8EC-2EAC7F455A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Table1!$2:$5</definedName>
  </definedNames>
  <calcPr calcId="181029"/>
</workbook>
</file>

<file path=xl/calcChain.xml><?xml version="1.0" encoding="utf-8"?>
<calcChain xmlns="http://schemas.openxmlformats.org/spreadsheetml/2006/main">
  <c r="D32" i="1" l="1"/>
  <c r="D44" i="1"/>
  <c r="D29" i="1" l="1"/>
  <c r="E29" i="1"/>
  <c r="F29" i="1"/>
  <c r="G29" i="1"/>
  <c r="E43" i="1"/>
  <c r="F43" i="1"/>
  <c r="G43" i="1"/>
  <c r="D43" i="1"/>
  <c r="D48" i="1" l="1"/>
  <c r="F51" i="1" l="1"/>
  <c r="F46" i="1" s="1"/>
  <c r="F45" i="1" s="1"/>
  <c r="G51" i="1"/>
  <c r="G46" i="1" s="1"/>
  <c r="G45" i="1" s="1"/>
  <c r="D51" i="1" l="1"/>
  <c r="D46" i="1" s="1"/>
  <c r="D45" i="1" s="1"/>
  <c r="E51" i="1"/>
  <c r="I10" i="1" l="1"/>
  <c r="I13" i="1"/>
  <c r="I14" i="1"/>
  <c r="I15" i="1"/>
  <c r="I16" i="1"/>
  <c r="I19" i="1"/>
  <c r="I22" i="1"/>
  <c r="I24" i="1"/>
  <c r="I25" i="1"/>
  <c r="I26" i="1"/>
  <c r="I30" i="1"/>
  <c r="I31" i="1"/>
  <c r="I32" i="1"/>
  <c r="I34" i="1"/>
  <c r="I36" i="1"/>
  <c r="I39" i="1"/>
  <c r="I42" i="1"/>
  <c r="I29" i="1" l="1"/>
  <c r="H10" i="1"/>
  <c r="H13" i="1"/>
  <c r="H14" i="1"/>
  <c r="H15" i="1"/>
  <c r="H16" i="1"/>
  <c r="H19" i="1"/>
  <c r="H22" i="1"/>
  <c r="H24" i="1"/>
  <c r="H25" i="1"/>
  <c r="H30" i="1"/>
  <c r="H31" i="1"/>
  <c r="H32" i="1"/>
  <c r="H34" i="1"/>
  <c r="H36" i="1"/>
  <c r="H39" i="1"/>
  <c r="H42" i="1"/>
  <c r="F21" i="1"/>
  <c r="G21" i="1"/>
  <c r="F12" i="1"/>
  <c r="G12" i="1"/>
  <c r="G11" i="1" s="1"/>
  <c r="D12" i="1"/>
  <c r="D11" i="1" s="1"/>
  <c r="D33" i="1"/>
  <c r="E33" i="1"/>
  <c r="F33" i="1"/>
  <c r="G33" i="1"/>
  <c r="I33" i="1" l="1"/>
  <c r="F11" i="1"/>
  <c r="D21" i="1"/>
  <c r="F41" i="1"/>
  <c r="F40" i="1" s="1"/>
  <c r="G41" i="1"/>
  <c r="G40" i="1" s="1"/>
  <c r="D41" i="1"/>
  <c r="D40" i="1" s="1"/>
  <c r="F38" i="1"/>
  <c r="G38" i="1"/>
  <c r="G37" i="1" s="1"/>
  <c r="D38" i="1"/>
  <c r="F35" i="1"/>
  <c r="G35" i="1"/>
  <c r="D35" i="1"/>
  <c r="F23" i="1"/>
  <c r="G23" i="1"/>
  <c r="G20" i="1" s="1"/>
  <c r="D23" i="1"/>
  <c r="H33" i="1"/>
  <c r="F18" i="1"/>
  <c r="G18" i="1"/>
  <c r="G17" i="1" s="1"/>
  <c r="D18" i="1"/>
  <c r="F9" i="1"/>
  <c r="G9" i="1"/>
  <c r="G8" i="1" s="1"/>
  <c r="D9" i="1"/>
  <c r="F37" i="1" l="1"/>
  <c r="F20" i="1"/>
  <c r="D20" i="1"/>
  <c r="F17" i="1"/>
  <c r="F8" i="1"/>
  <c r="F28" i="1"/>
  <c r="H35" i="1"/>
  <c r="G28" i="1"/>
  <c r="G27" i="1" s="1"/>
  <c r="D8" i="1"/>
  <c r="D17" i="1"/>
  <c r="H29" i="1"/>
  <c r="D37" i="1"/>
  <c r="H37" i="1" s="1"/>
  <c r="H38" i="1"/>
  <c r="H40" i="1"/>
  <c r="H41" i="1"/>
  <c r="D28" i="1"/>
  <c r="D27" i="1" s="1"/>
  <c r="G7" i="1"/>
  <c r="F7" i="1" l="1"/>
  <c r="F27" i="1"/>
  <c r="H27" i="1"/>
  <c r="D7" i="1"/>
  <c r="H28" i="1"/>
  <c r="G6" i="1"/>
  <c r="G59" i="1" s="1"/>
  <c r="F6" i="1" l="1"/>
  <c r="F59" i="1" s="1"/>
  <c r="D6" i="1"/>
  <c r="D59" i="1" s="1"/>
  <c r="E53" i="1" l="1"/>
  <c r="E55" i="1" l="1"/>
  <c r="E57" i="1"/>
  <c r="E41" i="1" l="1"/>
  <c r="E40" i="1" s="1"/>
  <c r="E38" i="1"/>
  <c r="E35" i="1"/>
  <c r="I35" i="1" s="1"/>
  <c r="E37" i="1" l="1"/>
  <c r="I37" i="1" s="1"/>
  <c r="I38" i="1"/>
  <c r="I40" i="1"/>
  <c r="I41" i="1"/>
  <c r="E46" i="1"/>
  <c r="E45" i="1" s="1"/>
  <c r="E28" i="1"/>
  <c r="E27" i="1" l="1"/>
  <c r="I27" i="1" s="1"/>
  <c r="I28" i="1"/>
  <c r="H23" i="1"/>
  <c r="E23" i="1"/>
  <c r="I23" i="1" s="1"/>
  <c r="E21" i="1"/>
  <c r="E18" i="1"/>
  <c r="E12" i="1"/>
  <c r="E9" i="1"/>
  <c r="E17" i="1" l="1"/>
  <c r="I17" i="1" s="1"/>
  <c r="I18" i="1"/>
  <c r="E20" i="1"/>
  <c r="I20" i="1" s="1"/>
  <c r="I21" i="1"/>
  <c r="E8" i="1"/>
  <c r="I8" i="1" s="1"/>
  <c r="I9" i="1"/>
  <c r="E11" i="1"/>
  <c r="I11" i="1" s="1"/>
  <c r="I12" i="1"/>
  <c r="H21" i="1"/>
  <c r="H8" i="1"/>
  <c r="H9" i="1"/>
  <c r="H17" i="1"/>
  <c r="H18" i="1"/>
  <c r="H11" i="1"/>
  <c r="H12" i="1"/>
  <c r="H20" i="1"/>
  <c r="E7" i="1" l="1"/>
  <c r="I7" i="1" s="1"/>
  <c r="E6" i="1"/>
  <c r="I6" i="1" l="1"/>
  <c r="E59" i="1"/>
  <c r="H7" i="1"/>
  <c r="H6" i="1" l="1"/>
</calcChain>
</file>

<file path=xl/sharedStrings.xml><?xml version="1.0" encoding="utf-8"?>
<sst xmlns="http://schemas.openxmlformats.org/spreadsheetml/2006/main" count="146" uniqueCount="138">
  <si>
    <t/>
  </si>
  <si>
    <t>Приложение №1
к решению _______________________________
№_____ от «____» _____________ 20__  года</t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</si>
  <si>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</si>
  <si>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</si>
  <si>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</si>
  <si>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</si>
  <si>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</si>
  <si>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</si>
  <si>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</si>
  <si>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386 854 200,00</t>
  </si>
  <si>
    <t>000 1 01 02000 00 0000 110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</si>
  <si>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</si>
  <si>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</si>
  <si>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</si>
  <si>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</si>
  <si>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</si>
  <si>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</si>
  <si>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</si>
  <si>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</si>
  <si>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</si>
  <si>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349 954,05</t>
  </si>
  <si>
    <t>100 1 03 02241 01 0000 110</t>
  </si>
  <si>
    <t>Доходы от уплаты акцизов на моторные масла для дизельных и (или) карбюраторных (инжекторных) двигателей,</t>
  </si>
  <si>
    <t>1 725,48</t>
  </si>
  <si>
    <t>100 1 03 02251 01 0000 110</t>
  </si>
  <si>
    <t>Доходы от уплаты акцизов на автомобильный бензин</t>
  </si>
  <si>
    <t>453 050,87</t>
  </si>
  <si>
    <t>100 1 03 02261 01 0000 110</t>
  </si>
  <si>
    <t>Доходы от уплаты акцизов на прямогонный бензин,</t>
  </si>
  <si>
    <t>-44 417,40</t>
  </si>
  <si>
    <t>000 1 05 00000 00 0000 000</t>
  </si>
  <si>
    <t>НАЛОГИ НА СОВОКУПНЫЙ ДОХОД</t>
  </si>
  <si>
    <t>4 500,00</t>
  </si>
  <si>
    <t>000 1 05 03000 13 0000 110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</si>
  <si>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</si>
  <si>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</si>
  <si>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</si>
  <si>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</si>
  <si>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</si>
  <si>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</si>
  <si>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8 500 000,00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</si>
  <si>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</si>
  <si>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</si>
  <si>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</si>
  <si>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</si>
  <si>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</si>
  <si>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</si>
  <si>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</si>
  <si>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</si>
  <si>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</si>
  <si>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</si>
  <si>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</si>
  <si>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</si>
  <si>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</si>
  <si>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</si>
  <si>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</si>
  <si>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80 817 200,00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</si>
  <si>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</si>
  <si>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</si>
  <si>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</si>
  <si>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</si>
  <si>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8 474 300,00</t>
  </si>
  <si>
    <t>000 1 11 07000 00 0000 120</t>
  </si>
  <si>
    <t>Платежи от государственных и муниципальных унитарных предприятий</t>
  </si>
  <si>
    <t>220 000,00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</si>
  <si>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</si>
  <si>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</si>
  <si>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</si>
  <si>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</si>
  <si>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744 796,00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</si>
  <si>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</si>
  <si>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</si>
  <si>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</si>
  <si>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</si>
  <si>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1 612 850,00</t>
  </si>
  <si>
    <t>000 1 13 01000 00 0000 130</t>
  </si>
  <si>
    <t>Доходы от оказания платных услуг (работ)</t>
  </si>
  <si>
    <t>801 1 13 01995 13 0000 130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</si>
  <si>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</si>
  <si>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</si>
  <si>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</si>
  <si>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</si>
  <si>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</si>
  <si>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</si>
  <si>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</si>
  <si>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</si>
  <si>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398 000,00</t>
  </si>
  <si>
    <t>000 2 02 00000 00 0000 000</t>
  </si>
  <si>
    <t>БЕЗВОЗМЕЗДНЫЕ ПОСТУПЛЕНИЯ ОТ ДРУГИХ БЮДЖЕТОВ БЮДЖЕТНОЙ СИСТЕМЫ РОССИЙСКОЙ ФЕДЕРАЦИИ</t>
  </si>
  <si>
    <t>801 2 02 45160 13 0000 150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</si>
  <si>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</si>
  <si>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0,00</t>
  </si>
  <si>
    <t>000 2 02 30000 00 0000 150</t>
  </si>
  <si>
    <t>Субвенции бюджетам бюджетной системы Российской Федерации</t>
  </si>
  <si>
    <t>801 2 02 30024 13 6336 150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</si>
  <si>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</si>
  <si>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</si>
  <si>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</si>
  <si>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</si>
  <si>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801 2 07 05030 13 0000 150</t>
  </si>
  <si>
    <t>ВСЕГО ДОХОДОВ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</si>
  <si>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</si>
  <si>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</si>
  <si>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</si>
  <si>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</si>
  <si>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</si>
  <si>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</si>
  <si>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</si>
  <si>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</si>
  <si>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801 2 02 25555 13 0000 150</t>
  </si>
  <si>
    <t>Субсидии бюджетам городских поселений на реализацию программ формирования современной городской среды</t>
  </si>
  <si>
    <t>2020 год с уточнениями</t>
  </si>
  <si>
    <t>2022 год</t>
  </si>
  <si>
    <t>Субсидии бюджетам городских поселений на софинансирование капитальных вложений в объекты муниципальной собственности</t>
  </si>
  <si>
    <t>801 2 02 20077 13 6470 150</t>
  </si>
  <si>
    <t>801 2 02 29999 13 6265 150</t>
  </si>
  <si>
    <t>Программы по поддержке местных инициатив</t>
  </si>
  <si>
    <t xml:space="preserve">Прогнозируемый объем поступления доходов в  бюджет муниципального образования "Город Мирный" на 2021 год  и на плановый период 2022 и 2023 годов
</t>
  </si>
  <si>
    <t>745 796,00</t>
  </si>
  <si>
    <t>746 796,00</t>
  </si>
  <si>
    <t>329 670,63</t>
  </si>
  <si>
    <t>2 649,34</t>
  </si>
  <si>
    <t>429 109,86</t>
  </si>
  <si>
    <t>-45 452,55</t>
  </si>
  <si>
    <t>350 954,05</t>
  </si>
  <si>
    <t>351 954,05</t>
  </si>
  <si>
    <t>2 725,48</t>
  </si>
  <si>
    <t>3 725,48</t>
  </si>
  <si>
    <t>454 050,87</t>
  </si>
  <si>
    <t>455 050,87</t>
  </si>
  <si>
    <t>-44 417,41</t>
  </si>
  <si>
    <t>-44 417,42</t>
  </si>
  <si>
    <t>801 1 08 07175 01 0000 110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</si>
  <si>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</si>
  <si>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801 1 14 13090 13 0000 410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</si>
  <si>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</si>
  <si>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Доходы от приватизации имущества, находящегося в государственной и муниципальной собственности</t>
  </si>
  <si>
    <t>801 1 14 13000 00 0000 410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</si>
</sst>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5" fillId="0" borderId="0"/>
    <xf numFmtId="0" fontId="10" fillId="0" borderId="2">
      <alignment horizontal="left" wrapText="1" indent="2"/>
    </xf>
    <xf numFmtId="49" fontId="10" fillId="0" borderId="3">
      <alignment horizontal="center" shrinkToFit="1"/>
    </xf>
    <xf numFmtId="49" fontId="10" fillId="0" borderId="4">
      <alignment horizontal="center"/>
    </xf>
  </cellStyleXfs>
  <cellXfs count="4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2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9" fontId="2" fillId="0" borderId="1" xfId="4" applyFont="1" applyBorder="1">
      <alignment horizont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</cellXfs>
  <cellStyles count="5">
    <cellStyle name="xl30" xfId="2" xr:uid="{5BEF3ABA-8343-4649-87B4-2D5BC7EE0670}"/>
    <cellStyle name="xl37" xfId="3" xr:uid="{E61612BA-62C2-4727-92B4-435368B690DC}"/>
    <cellStyle name="xl41" xfId="4" xr:uid="{5479004E-97AB-46EB-B754-4E86939C2BC0}"/>
    <cellStyle name="Обычный" xfId="0" builtinId="0"/>
    <cellStyle name="Обычный 4 2 2" xfId="1" xr:uid="{2A3A5835-4A2D-4B35-954D-BBCA164728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zoomScaleNormal="100" workbookViewId="0">
      <selection activeCell="O52" sqref="O52"/>
    </sheetView>
  </sheetViews>
  <sheetFormatPr defaultRowHeight="12.75" outlineLevelRow="1" x14ac:dyDescent="0.2"/>
  <cols>
    <col min="1" max="1" width="29.5" customWidth="1"/>
    <col min="2" max="2" width="106.33203125" customWidth="1"/>
    <col min="3" max="3" width="17.33203125" hidden="1" customWidth="1"/>
    <col min="4" max="4" width="19.6640625" customWidth="1"/>
    <col min="5" max="5" width="17.1640625" hidden="1" customWidth="1"/>
    <col min="6" max="6" width="21.83203125" customWidth="1"/>
    <col min="7" max="7" width="20.83203125" customWidth="1"/>
    <col min="8" max="8" width="19.1640625" hidden="1" customWidth="1"/>
    <col min="9" max="9" width="15.83203125" hidden="1" customWidth="1"/>
    <col min="10" max="10" width="13.5" customWidth="1"/>
  </cols>
  <sheetData>
    <row r="1" spans="1:9" x14ac:dyDescent="0.2">
      <c r="A1" t="s">
        <v>0</v>
      </c>
    </row>
    <row r="2" spans="1:9" ht="57.4" customHeight="1" x14ac:dyDescent="0.2">
      <c r="A2" s="42" t="s">
        <v>1</v>
      </c>
      <c r="B2" s="42"/>
      <c r="C2" s="42"/>
      <c r="D2" s="42"/>
      <c r="E2" s="42"/>
      <c r="F2" s="42"/>
      <c r="G2" s="42"/>
    </row>
    <row r="3" spans="1:9" ht="35.25" customHeight="1" x14ac:dyDescent="0.2">
      <c r="A3" s="43" t="s">
        <v>117</v>
      </c>
      <c r="B3" s="43"/>
      <c r="C3" s="43"/>
      <c r="D3" s="43"/>
      <c r="E3" s="43"/>
      <c r="F3" s="43"/>
      <c r="G3" s="43"/>
    </row>
    <row r="4" spans="1:9" ht="14.45" customHeight="1" x14ac:dyDescent="0.2">
      <c r="A4" s="2" t="s">
        <v>0</v>
      </c>
      <c r="B4" s="2" t="s">
        <v>0</v>
      </c>
      <c r="C4" s="11"/>
      <c r="D4" s="12"/>
      <c r="E4" s="1" t="s">
        <v>2</v>
      </c>
      <c r="H4">
        <v>2021</v>
      </c>
      <c r="I4">
        <v>2022</v>
      </c>
    </row>
    <row r="5" spans="1:9" ht="27" customHeight="1" x14ac:dyDescent="0.2">
      <c r="A5" s="24" t="s">
        <v>3</v>
      </c>
      <c r="B5" s="24" t="s">
        <v>4</v>
      </c>
      <c r="C5" s="24" t="s">
        <v>111</v>
      </c>
      <c r="D5" s="34">
        <v>2021</v>
      </c>
      <c r="E5" s="34" t="s">
        <v>112</v>
      </c>
      <c r="F5" s="34">
        <v>2022</v>
      </c>
      <c r="G5" s="34">
        <v>2023</v>
      </c>
    </row>
    <row r="6" spans="1:9" x14ac:dyDescent="0.2">
      <c r="A6" s="29" t="s">
        <v>0</v>
      </c>
      <c r="B6" s="30" t="s">
        <v>5</v>
      </c>
      <c r="C6" s="14">
        <v>565036047.42000008</v>
      </c>
      <c r="D6" s="14">
        <f>D7+D27</f>
        <v>538310206.12</v>
      </c>
      <c r="E6" s="14">
        <f>E7+E27</f>
        <v>603555237.14999998</v>
      </c>
      <c r="F6" s="14">
        <f>F7+F27</f>
        <v>567276803.91000009</v>
      </c>
      <c r="G6" s="14">
        <f>G7+G27</f>
        <v>585204403.63</v>
      </c>
      <c r="H6" s="16" t="e">
        <f>D6-#REF!</f>
        <v>#REF!</v>
      </c>
      <c r="I6" s="16">
        <f>F6-E6</f>
        <v>-36278433.23999989</v>
      </c>
    </row>
    <row r="7" spans="1:9" ht="14.45" customHeight="1" x14ac:dyDescent="0.2">
      <c r="A7" s="30" t="s">
        <v>0</v>
      </c>
      <c r="B7" s="30" t="s">
        <v>6</v>
      </c>
      <c r="C7" s="14">
        <v>471620851.42000002</v>
      </c>
      <c r="D7" s="14">
        <f t="shared" ref="D7" si="0">D8+D11+D17+D20</f>
        <v>458524798.25999999</v>
      </c>
      <c r="E7" s="14">
        <f t="shared" ref="E7" si="1">E8+E11+E17+E20</f>
        <v>509728833.98000002</v>
      </c>
      <c r="F7" s="14">
        <f t="shared" ref="F7:G7" si="2">F8+F11+F17+F20</f>
        <v>477235133.97000003</v>
      </c>
      <c r="G7" s="14">
        <f t="shared" si="2"/>
        <v>495417133.96000004</v>
      </c>
      <c r="H7" s="16" t="e">
        <f>D7-#REF!</f>
        <v>#REF!</v>
      </c>
      <c r="I7" s="16">
        <f t="shared" ref="I7:I42" si="3">F7-E7</f>
        <v>-32493700.00999999</v>
      </c>
    </row>
    <row r="8" spans="1:9" ht="14.45" customHeight="1" x14ac:dyDescent="0.2">
      <c r="A8" s="29" t="s">
        <v>7</v>
      </c>
      <c r="B8" s="30" t="s">
        <v>8</v>
      </c>
      <c r="C8" s="14">
        <v>334940918</v>
      </c>
      <c r="D8" s="14">
        <f t="shared" ref="D8:G8" si="4">D9</f>
        <v>333747000</v>
      </c>
      <c r="E8" s="14" t="str">
        <f t="shared" si="4"/>
        <v>386 854 200,00</v>
      </c>
      <c r="F8" s="14">
        <f t="shared" si="4"/>
        <v>352358000</v>
      </c>
      <c r="G8" s="14">
        <f t="shared" si="4"/>
        <v>370428000</v>
      </c>
      <c r="H8" s="16" t="e">
        <f>D8-#REF!</f>
        <v>#REF!</v>
      </c>
      <c r="I8" s="16">
        <f t="shared" si="3"/>
        <v>-34496200</v>
      </c>
    </row>
    <row r="9" spans="1:9" ht="25.5" x14ac:dyDescent="0.2">
      <c r="A9" s="29" t="s">
        <v>10</v>
      </c>
      <c r="B9" s="30" t="s">
        <v>11</v>
      </c>
      <c r="C9" s="14">
        <v>334940918</v>
      </c>
      <c r="D9" s="14">
        <f t="shared" ref="D9:G9" si="5">D10</f>
        <v>333747000</v>
      </c>
      <c r="E9" s="14" t="str">
        <f t="shared" si="5"/>
        <v>386 854 200,00</v>
      </c>
      <c r="F9" s="14">
        <f t="shared" si="5"/>
        <v>352358000</v>
      </c>
      <c r="G9" s="14">
        <f t="shared" si="5"/>
        <v>370428000</v>
      </c>
      <c r="H9" s="16" t="e">
        <f>D9-#REF!</f>
        <v>#REF!</v>
      </c>
      <c r="I9" s="16">
        <f t="shared" si="3"/>
        <v>-34496200</v>
      </c>
    </row>
    <row r="10" spans="1:9" ht="38.25" x14ac:dyDescent="0.2">
      <c r="A10" s="25" t="s">
        <v>12</v>
      </c>
      <c r="B10" s="26" t="s">
        <v>13</v>
      </c>
      <c r="C10" s="15">
        <v>334940918</v>
      </c>
      <c r="D10" s="15">
        <v>333747000</v>
      </c>
      <c r="E10" s="15" t="s">
        <v>9</v>
      </c>
      <c r="F10" s="13">
        <v>352358000</v>
      </c>
      <c r="G10" s="13">
        <v>370428000</v>
      </c>
      <c r="H10" s="16" t="e">
        <f>D10-#REF!</f>
        <v>#REF!</v>
      </c>
      <c r="I10" s="16">
        <f t="shared" si="3"/>
        <v>-34496200</v>
      </c>
    </row>
    <row r="11" spans="1:9" ht="25.5" x14ac:dyDescent="0.2">
      <c r="A11" s="29" t="s">
        <v>14</v>
      </c>
      <c r="B11" s="30" t="s">
        <v>15</v>
      </c>
      <c r="C11" s="14">
        <v>620423.42000000004</v>
      </c>
      <c r="D11" s="14">
        <f t="shared" ref="D11:G11" si="6">D12</f>
        <v>715977.28</v>
      </c>
      <c r="E11" s="14">
        <f t="shared" si="6"/>
        <v>760312.99999999988</v>
      </c>
      <c r="F11" s="14">
        <f t="shared" si="6"/>
        <v>763312.98999999987</v>
      </c>
      <c r="G11" s="14">
        <f t="shared" si="6"/>
        <v>766312.97999999986</v>
      </c>
      <c r="H11" s="16" t="e">
        <f>D11-#REF!</f>
        <v>#REF!</v>
      </c>
      <c r="I11" s="16">
        <f t="shared" si="3"/>
        <v>2999.9899999999907</v>
      </c>
    </row>
    <row r="12" spans="1:9" ht="18" customHeight="1" x14ac:dyDescent="0.2">
      <c r="A12" s="29" t="s">
        <v>16</v>
      </c>
      <c r="B12" s="30" t="s">
        <v>17</v>
      </c>
      <c r="C12" s="14">
        <v>620423.42000000004</v>
      </c>
      <c r="D12" s="14">
        <f t="shared" ref="D12" si="7">D13+D14+D15+D16</f>
        <v>715977.28</v>
      </c>
      <c r="E12" s="14">
        <f t="shared" ref="E12" si="8">E13+E14+E15+E16</f>
        <v>760312.99999999988</v>
      </c>
      <c r="F12" s="14">
        <f t="shared" ref="F12:G12" si="9">F13+F14+F15+F16</f>
        <v>763312.98999999987</v>
      </c>
      <c r="G12" s="14">
        <f t="shared" si="9"/>
        <v>766312.97999999986</v>
      </c>
      <c r="H12" s="16" t="e">
        <f>D12-#REF!</f>
        <v>#REF!</v>
      </c>
      <c r="I12" s="16">
        <f t="shared" si="3"/>
        <v>2999.9899999999907</v>
      </c>
    </row>
    <row r="13" spans="1:9" ht="43.15" customHeight="1" x14ac:dyDescent="0.2">
      <c r="A13" s="25" t="s">
        <v>18</v>
      </c>
      <c r="B13" s="26" t="s">
        <v>19</v>
      </c>
      <c r="C13" s="15">
        <v>284299.69</v>
      </c>
      <c r="D13" s="15" t="s">
        <v>120</v>
      </c>
      <c r="E13" s="15" t="s">
        <v>20</v>
      </c>
      <c r="F13" s="15" t="s">
        <v>124</v>
      </c>
      <c r="G13" s="15" t="s">
        <v>125</v>
      </c>
      <c r="H13" s="16" t="e">
        <f>D13-#REF!</f>
        <v>#REF!</v>
      </c>
      <c r="I13" s="16">
        <f t="shared" si="3"/>
        <v>1000</v>
      </c>
    </row>
    <row r="14" spans="1:9" ht="25.5" x14ac:dyDescent="0.2">
      <c r="A14" s="25" t="s">
        <v>21</v>
      </c>
      <c r="B14" s="26" t="s">
        <v>22</v>
      </c>
      <c r="C14" s="15">
        <v>1464.39</v>
      </c>
      <c r="D14" s="15" t="s">
        <v>121</v>
      </c>
      <c r="E14" s="15" t="s">
        <v>23</v>
      </c>
      <c r="F14" s="15" t="s">
        <v>126</v>
      </c>
      <c r="G14" s="15" t="s">
        <v>127</v>
      </c>
      <c r="H14" s="16" t="e">
        <f>D14-#REF!</f>
        <v>#REF!</v>
      </c>
      <c r="I14" s="16">
        <f t="shared" si="3"/>
        <v>1000</v>
      </c>
    </row>
    <row r="15" spans="1:9" x14ac:dyDescent="0.2">
      <c r="A15" s="25" t="s">
        <v>24</v>
      </c>
      <c r="B15" s="26" t="s">
        <v>25</v>
      </c>
      <c r="C15" s="15">
        <v>371348.8</v>
      </c>
      <c r="D15" s="15" t="s">
        <v>122</v>
      </c>
      <c r="E15" s="15" t="s">
        <v>26</v>
      </c>
      <c r="F15" s="15" t="s">
        <v>128</v>
      </c>
      <c r="G15" s="15" t="s">
        <v>129</v>
      </c>
      <c r="H15" s="16" t="e">
        <f>D15-#REF!</f>
        <v>#REF!</v>
      </c>
      <c r="I15" s="16">
        <f t="shared" si="3"/>
        <v>1000</v>
      </c>
    </row>
    <row r="16" spans="1:9" x14ac:dyDescent="0.2">
      <c r="A16" s="25" t="s">
        <v>27</v>
      </c>
      <c r="B16" s="26" t="s">
        <v>28</v>
      </c>
      <c r="C16" s="15">
        <v>-36689.46</v>
      </c>
      <c r="D16" s="15" t="s">
        <v>123</v>
      </c>
      <c r="E16" s="15" t="s">
        <v>29</v>
      </c>
      <c r="F16" s="15" t="s">
        <v>130</v>
      </c>
      <c r="G16" s="15" t="s">
        <v>131</v>
      </c>
      <c r="H16" s="16" t="e">
        <f>D16-#REF!</f>
        <v>#REF!</v>
      </c>
      <c r="I16" s="16">
        <f t="shared" si="3"/>
        <v>-1.0000000002037268E-2</v>
      </c>
    </row>
    <row r="17" spans="1:11" ht="14.45" customHeight="1" x14ac:dyDescent="0.2">
      <c r="A17" s="29" t="s">
        <v>30</v>
      </c>
      <c r="B17" s="30" t="s">
        <v>31</v>
      </c>
      <c r="C17" s="14">
        <v>4150</v>
      </c>
      <c r="D17" s="14">
        <f t="shared" ref="D17:G17" si="10">D18</f>
        <v>0</v>
      </c>
      <c r="E17" s="14" t="str">
        <f t="shared" si="10"/>
        <v>4 500,00</v>
      </c>
      <c r="F17" s="14">
        <f t="shared" si="10"/>
        <v>0</v>
      </c>
      <c r="G17" s="14">
        <f t="shared" si="10"/>
        <v>0</v>
      </c>
      <c r="H17" s="16" t="e">
        <f>D17-#REF!</f>
        <v>#REF!</v>
      </c>
      <c r="I17" s="16">
        <f t="shared" si="3"/>
        <v>-4500</v>
      </c>
    </row>
    <row r="18" spans="1:11" ht="14.45" hidden="1" customHeight="1" outlineLevel="1" x14ac:dyDescent="0.2">
      <c r="A18" s="29" t="s">
        <v>33</v>
      </c>
      <c r="B18" s="30" t="s">
        <v>34</v>
      </c>
      <c r="C18" s="14">
        <v>4150</v>
      </c>
      <c r="D18" s="14">
        <f t="shared" ref="D18:G18" si="11">D19</f>
        <v>0</v>
      </c>
      <c r="E18" s="14" t="str">
        <f t="shared" si="11"/>
        <v>4 500,00</v>
      </c>
      <c r="F18" s="14">
        <f t="shared" si="11"/>
        <v>0</v>
      </c>
      <c r="G18" s="14">
        <f t="shared" si="11"/>
        <v>0</v>
      </c>
      <c r="H18" s="16" t="e">
        <f>D18-#REF!</f>
        <v>#REF!</v>
      </c>
      <c r="I18" s="16">
        <f t="shared" si="3"/>
        <v>-4500</v>
      </c>
    </row>
    <row r="19" spans="1:11" ht="14.25" hidden="1" customHeight="1" outlineLevel="1" x14ac:dyDescent="0.2">
      <c r="A19" s="25" t="s">
        <v>35</v>
      </c>
      <c r="B19" s="26" t="s">
        <v>34</v>
      </c>
      <c r="C19" s="15">
        <v>4150</v>
      </c>
      <c r="D19" s="15">
        <v>0</v>
      </c>
      <c r="E19" s="15" t="s">
        <v>32</v>
      </c>
      <c r="F19" s="13">
        <v>0</v>
      </c>
      <c r="G19" s="13">
        <v>0</v>
      </c>
      <c r="H19" s="16" t="e">
        <f>D19-#REF!</f>
        <v>#REF!</v>
      </c>
      <c r="I19" s="16">
        <f t="shared" si="3"/>
        <v>-4500</v>
      </c>
    </row>
    <row r="20" spans="1:11" ht="14.45" customHeight="1" collapsed="1" x14ac:dyDescent="0.2">
      <c r="A20" s="29" t="s">
        <v>36</v>
      </c>
      <c r="B20" s="30" t="s">
        <v>37</v>
      </c>
      <c r="C20" s="14">
        <v>136055360</v>
      </c>
      <c r="D20" s="14">
        <f t="shared" ref="D20:G20" si="12">D21+D23+D26</f>
        <v>124061820.98</v>
      </c>
      <c r="E20" s="14">
        <f t="shared" si="12"/>
        <v>122109820.98</v>
      </c>
      <c r="F20" s="14">
        <f t="shared" si="12"/>
        <v>124113820.98</v>
      </c>
      <c r="G20" s="14">
        <f t="shared" si="12"/>
        <v>124222820.98</v>
      </c>
      <c r="H20" s="16" t="e">
        <f>D20-#REF!</f>
        <v>#REF!</v>
      </c>
      <c r="I20" s="16">
        <f t="shared" si="3"/>
        <v>2004000</v>
      </c>
    </row>
    <row r="21" spans="1:11" ht="14.45" customHeight="1" x14ac:dyDescent="0.2">
      <c r="A21" s="29" t="s">
        <v>38</v>
      </c>
      <c r="B21" s="30" t="s">
        <v>39</v>
      </c>
      <c r="C21" s="14">
        <v>8500000</v>
      </c>
      <c r="D21" s="14">
        <f t="shared" ref="D21:G21" si="13">D22</f>
        <v>10252000</v>
      </c>
      <c r="E21" s="14" t="str">
        <f t="shared" si="13"/>
        <v>8 500 000,00</v>
      </c>
      <c r="F21" s="14">
        <f t="shared" si="13"/>
        <v>10304000</v>
      </c>
      <c r="G21" s="14">
        <f t="shared" si="13"/>
        <v>10413000</v>
      </c>
      <c r="H21" s="16" t="e">
        <f>D21-#REF!</f>
        <v>#REF!</v>
      </c>
      <c r="I21" s="16">
        <f t="shared" si="3"/>
        <v>1804000</v>
      </c>
    </row>
    <row r="22" spans="1:11" ht="25.5" x14ac:dyDescent="0.2">
      <c r="A22" s="25" t="s">
        <v>41</v>
      </c>
      <c r="B22" s="26" t="s">
        <v>42</v>
      </c>
      <c r="C22" s="15">
        <v>8500000</v>
      </c>
      <c r="D22" s="15">
        <v>10252000</v>
      </c>
      <c r="E22" s="15" t="s">
        <v>40</v>
      </c>
      <c r="F22" s="13">
        <v>10304000</v>
      </c>
      <c r="G22" s="13">
        <v>10413000</v>
      </c>
      <c r="H22" s="16" t="e">
        <f>D22-#REF!</f>
        <v>#REF!</v>
      </c>
      <c r="I22" s="16">
        <f t="shared" si="3"/>
        <v>1804000</v>
      </c>
    </row>
    <row r="23" spans="1:11" ht="14.45" customHeight="1" x14ac:dyDescent="0.2">
      <c r="A23" s="29" t="s">
        <v>43</v>
      </c>
      <c r="B23" s="30" t="s">
        <v>44</v>
      </c>
      <c r="C23" s="14">
        <v>127555360</v>
      </c>
      <c r="D23" s="14">
        <f t="shared" ref="D23:G23" si="14">D24+D25</f>
        <v>113609820.98</v>
      </c>
      <c r="E23" s="14">
        <f t="shared" si="14"/>
        <v>113609820.98</v>
      </c>
      <c r="F23" s="14">
        <f t="shared" si="14"/>
        <v>113609820.98</v>
      </c>
      <c r="G23" s="14">
        <f t="shared" si="14"/>
        <v>113609820.98</v>
      </c>
      <c r="H23" s="16" t="e">
        <f>D23-#REF!</f>
        <v>#REF!</v>
      </c>
      <c r="I23" s="16">
        <f t="shared" si="3"/>
        <v>0</v>
      </c>
    </row>
    <row r="24" spans="1:11" ht="25.5" x14ac:dyDescent="0.2">
      <c r="A24" s="25" t="s">
        <v>45</v>
      </c>
      <c r="B24" s="26" t="s">
        <v>46</v>
      </c>
      <c r="C24" s="15">
        <v>121465360</v>
      </c>
      <c r="D24" s="36">
        <v>107519510.98</v>
      </c>
      <c r="E24" s="36">
        <v>107519510.98</v>
      </c>
      <c r="F24" s="36">
        <v>107519510.98</v>
      </c>
      <c r="G24" s="36">
        <v>107519510.98</v>
      </c>
      <c r="H24" s="16" t="e">
        <f>D24-#REF!</f>
        <v>#REF!</v>
      </c>
      <c r="I24" s="16">
        <f t="shared" si="3"/>
        <v>0</v>
      </c>
    </row>
    <row r="25" spans="1:11" ht="25.5" x14ac:dyDescent="0.2">
      <c r="A25" s="25" t="s">
        <v>47</v>
      </c>
      <c r="B25" s="26" t="s">
        <v>48</v>
      </c>
      <c r="C25" s="15">
        <v>6090000</v>
      </c>
      <c r="D25" s="36">
        <v>6090310</v>
      </c>
      <c r="E25" s="36">
        <v>6090310</v>
      </c>
      <c r="F25" s="36">
        <v>6090310</v>
      </c>
      <c r="G25" s="36">
        <v>6090310</v>
      </c>
      <c r="H25" s="16" t="e">
        <f>D25-#REF!</f>
        <v>#REF!</v>
      </c>
      <c r="I25" s="16">
        <f t="shared" si="3"/>
        <v>0</v>
      </c>
    </row>
    <row r="26" spans="1:11" ht="38.25" x14ac:dyDescent="0.2">
      <c r="A26" s="37" t="s">
        <v>132</v>
      </c>
      <c r="B26" s="33" t="s">
        <v>133</v>
      </c>
      <c r="C26" s="15"/>
      <c r="D26" s="17">
        <v>200000</v>
      </c>
      <c r="E26" s="17"/>
      <c r="F26" s="17">
        <v>200000</v>
      </c>
      <c r="G26" s="17">
        <v>200000</v>
      </c>
      <c r="H26" s="16"/>
      <c r="I26" s="16">
        <f t="shared" si="3"/>
        <v>200000</v>
      </c>
    </row>
    <row r="27" spans="1:11" ht="14.45" customHeight="1" x14ac:dyDescent="0.2">
      <c r="A27" s="30" t="s">
        <v>0</v>
      </c>
      <c r="B27" s="30" t="s">
        <v>49</v>
      </c>
      <c r="C27" s="14">
        <v>93415196</v>
      </c>
      <c r="D27" s="14">
        <f>D28+D37+D40</f>
        <v>79785407.859999999</v>
      </c>
      <c r="E27" s="14">
        <f>E28+E37+E40</f>
        <v>93826403.170000002</v>
      </c>
      <c r="F27" s="14">
        <f>F28+F37+F40</f>
        <v>90041669.939999998</v>
      </c>
      <c r="G27" s="14">
        <f>G28+G37+G40</f>
        <v>89787269.670000002</v>
      </c>
      <c r="H27" s="16" t="e">
        <f>D27-#REF!</f>
        <v>#REF!</v>
      </c>
      <c r="I27" s="16">
        <f t="shared" si="3"/>
        <v>-3784733.2300000042</v>
      </c>
    </row>
    <row r="28" spans="1:11" ht="25.5" x14ac:dyDescent="0.2">
      <c r="A28" s="29" t="s">
        <v>50</v>
      </c>
      <c r="B28" s="30" t="s">
        <v>51</v>
      </c>
      <c r="C28" s="14">
        <v>90942496</v>
      </c>
      <c r="D28" s="14">
        <f>D29+D33+D35</f>
        <v>79285407.859999999</v>
      </c>
      <c r="E28" s="14">
        <f>E29+E33+E35</f>
        <v>91713553.170000002</v>
      </c>
      <c r="F28" s="14">
        <f>F29+F33+F35</f>
        <v>76402530.620000005</v>
      </c>
      <c r="G28" s="14">
        <f>G29+G33+G35</f>
        <v>76393530.620000005</v>
      </c>
      <c r="H28" s="16" t="e">
        <f>D28-#REF!</f>
        <v>#REF!</v>
      </c>
      <c r="I28" s="16">
        <f t="shared" si="3"/>
        <v>-15311022.549999997</v>
      </c>
    </row>
    <row r="29" spans="1:11" ht="38.25" x14ac:dyDescent="0.2">
      <c r="A29" s="29" t="s">
        <v>52</v>
      </c>
      <c r="B29" s="30" t="s">
        <v>53</v>
      </c>
      <c r="C29" s="14">
        <v>90077700</v>
      </c>
      <c r="D29" s="14">
        <f t="shared" ref="D29:G29" si="15">D30+D31+D32</f>
        <v>76709611.859999999</v>
      </c>
      <c r="E29" s="14">
        <f t="shared" si="15"/>
        <v>90748757.170000002</v>
      </c>
      <c r="F29" s="14">
        <f t="shared" si="15"/>
        <v>75646734.620000005</v>
      </c>
      <c r="G29" s="14">
        <f t="shared" si="15"/>
        <v>75646734.620000005</v>
      </c>
      <c r="H29" s="16" t="e">
        <f>D29-#REF!</f>
        <v>#REF!</v>
      </c>
      <c r="I29" s="16">
        <f t="shared" si="3"/>
        <v>-15102022.549999997</v>
      </c>
      <c r="K29" s="18"/>
    </row>
    <row r="30" spans="1:11" ht="38.25" x14ac:dyDescent="0.2">
      <c r="A30" s="25" t="s">
        <v>54</v>
      </c>
      <c r="B30" s="26" t="s">
        <v>55</v>
      </c>
      <c r="C30" s="15">
        <v>80817200</v>
      </c>
      <c r="D30" s="15">
        <v>72450140.689999998</v>
      </c>
      <c r="E30" s="15" t="s">
        <v>56</v>
      </c>
      <c r="F30" s="15">
        <v>72450140.689999998</v>
      </c>
      <c r="G30" s="15">
        <v>72450140.689999998</v>
      </c>
      <c r="H30" s="16" t="e">
        <f>D30-#REF!</f>
        <v>#REF!</v>
      </c>
      <c r="I30" s="16">
        <f t="shared" si="3"/>
        <v>-8367059.3100000024</v>
      </c>
    </row>
    <row r="31" spans="1:11" ht="38.25" x14ac:dyDescent="0.2">
      <c r="A31" s="25" t="s">
        <v>57</v>
      </c>
      <c r="B31" s="26" t="s">
        <v>58</v>
      </c>
      <c r="C31" s="15">
        <v>723600</v>
      </c>
      <c r="D31" s="20">
        <v>1457257.17</v>
      </c>
      <c r="E31" s="20">
        <v>1457257.17</v>
      </c>
      <c r="F31" s="20">
        <v>1457257.17</v>
      </c>
      <c r="G31" s="20">
        <v>1457257.17</v>
      </c>
      <c r="H31" s="16" t="e">
        <f>D31-#REF!</f>
        <v>#REF!</v>
      </c>
      <c r="I31" s="16">
        <f t="shared" si="3"/>
        <v>0</v>
      </c>
    </row>
    <row r="32" spans="1:11" ht="25.5" x14ac:dyDescent="0.2">
      <c r="A32" s="25" t="s">
        <v>59</v>
      </c>
      <c r="B32" s="26" t="s">
        <v>60</v>
      </c>
      <c r="C32" s="15">
        <v>8536900</v>
      </c>
      <c r="D32" s="15">
        <f>5749974-2947760</f>
        <v>2802214</v>
      </c>
      <c r="E32" s="15" t="s">
        <v>61</v>
      </c>
      <c r="F32" s="13">
        <v>1739336.76</v>
      </c>
      <c r="G32" s="13">
        <v>1739336.76</v>
      </c>
      <c r="H32" s="16" t="e">
        <f>D32-#REF!</f>
        <v>#REF!</v>
      </c>
      <c r="I32" s="16">
        <f t="shared" si="3"/>
        <v>-6734963.2400000002</v>
      </c>
    </row>
    <row r="33" spans="1:9" x14ac:dyDescent="0.2">
      <c r="A33" s="29" t="s">
        <v>62</v>
      </c>
      <c r="B33" s="30" t="s">
        <v>63</v>
      </c>
      <c r="C33" s="14">
        <v>120000</v>
      </c>
      <c r="D33" s="14">
        <f t="shared" ref="D33:G33" si="16">D34</f>
        <v>1830000</v>
      </c>
      <c r="E33" s="14" t="str">
        <f t="shared" si="16"/>
        <v>220 000,00</v>
      </c>
      <c r="F33" s="14">
        <f t="shared" si="16"/>
        <v>10000</v>
      </c>
      <c r="G33" s="14">
        <f t="shared" si="16"/>
        <v>0</v>
      </c>
      <c r="H33" s="16" t="e">
        <f>D33-#REF!</f>
        <v>#REF!</v>
      </c>
      <c r="I33" s="16">
        <f t="shared" si="3"/>
        <v>-210000</v>
      </c>
    </row>
    <row r="34" spans="1:9" ht="25.5" x14ac:dyDescent="0.2">
      <c r="A34" s="25" t="s">
        <v>65</v>
      </c>
      <c r="B34" s="26" t="s">
        <v>66</v>
      </c>
      <c r="C34" s="15">
        <v>120000</v>
      </c>
      <c r="D34" s="15">
        <v>1830000</v>
      </c>
      <c r="E34" s="15" t="s">
        <v>64</v>
      </c>
      <c r="F34" s="13">
        <v>10000</v>
      </c>
      <c r="G34" s="13">
        <v>0</v>
      </c>
      <c r="H34" s="16" t="e">
        <f>D34-#REF!</f>
        <v>#REF!</v>
      </c>
      <c r="I34" s="16">
        <f t="shared" si="3"/>
        <v>-210000</v>
      </c>
    </row>
    <row r="35" spans="1:9" ht="38.25" x14ac:dyDescent="0.2">
      <c r="A35" s="29" t="s">
        <v>67</v>
      </c>
      <c r="B35" s="30" t="s">
        <v>68</v>
      </c>
      <c r="C35" s="14">
        <v>744796</v>
      </c>
      <c r="D35" s="14" t="str">
        <f t="shared" ref="D35:G35" si="17">D36</f>
        <v>745 796,00</v>
      </c>
      <c r="E35" s="14" t="str">
        <f t="shared" si="17"/>
        <v>744 796,00</v>
      </c>
      <c r="F35" s="14" t="str">
        <f t="shared" si="17"/>
        <v>745 796,00</v>
      </c>
      <c r="G35" s="14" t="str">
        <f t="shared" si="17"/>
        <v>746 796,00</v>
      </c>
      <c r="H35" s="16" t="e">
        <f>D35-#REF!</f>
        <v>#REF!</v>
      </c>
      <c r="I35" s="16">
        <f t="shared" si="3"/>
        <v>1000</v>
      </c>
    </row>
    <row r="36" spans="1:9" ht="38.25" x14ac:dyDescent="0.2">
      <c r="A36" s="25" t="s">
        <v>70</v>
      </c>
      <c r="B36" s="26" t="s">
        <v>71</v>
      </c>
      <c r="C36" s="15">
        <v>744796</v>
      </c>
      <c r="D36" s="15" t="s">
        <v>118</v>
      </c>
      <c r="E36" s="15" t="s">
        <v>69</v>
      </c>
      <c r="F36" s="15" t="s">
        <v>118</v>
      </c>
      <c r="G36" s="15" t="s">
        <v>119</v>
      </c>
      <c r="H36" s="16" t="e">
        <f>D36-#REF!</f>
        <v>#REF!</v>
      </c>
      <c r="I36" s="16">
        <f t="shared" si="3"/>
        <v>1000</v>
      </c>
    </row>
    <row r="37" spans="1:9" hidden="1" outlineLevel="1" x14ac:dyDescent="0.2">
      <c r="A37" s="29" t="s">
        <v>72</v>
      </c>
      <c r="B37" s="30" t="s">
        <v>73</v>
      </c>
      <c r="C37" s="14">
        <v>1472700</v>
      </c>
      <c r="D37" s="14">
        <f t="shared" ref="D37:G37" si="18">D38</f>
        <v>0</v>
      </c>
      <c r="E37" s="14" t="str">
        <f t="shared" si="18"/>
        <v>1 612 850,00</v>
      </c>
      <c r="F37" s="14">
        <f t="shared" si="18"/>
        <v>0</v>
      </c>
      <c r="G37" s="14">
        <f t="shared" si="18"/>
        <v>0</v>
      </c>
      <c r="H37" s="16" t="e">
        <f>D37-#REF!</f>
        <v>#REF!</v>
      </c>
      <c r="I37" s="16">
        <f t="shared" si="3"/>
        <v>-1612850</v>
      </c>
    </row>
    <row r="38" spans="1:9" hidden="1" outlineLevel="1" x14ac:dyDescent="0.2">
      <c r="A38" s="29" t="s">
        <v>75</v>
      </c>
      <c r="B38" s="30" t="s">
        <v>76</v>
      </c>
      <c r="C38" s="14">
        <v>1472700</v>
      </c>
      <c r="D38" s="14">
        <f t="shared" ref="D38:G38" si="19">D39</f>
        <v>0</v>
      </c>
      <c r="E38" s="14" t="str">
        <f t="shared" si="19"/>
        <v>1 612 850,00</v>
      </c>
      <c r="F38" s="14">
        <f t="shared" si="19"/>
        <v>0</v>
      </c>
      <c r="G38" s="14">
        <f t="shared" si="19"/>
        <v>0</v>
      </c>
      <c r="H38" s="16" t="e">
        <f>D38-#REF!</f>
        <v>#REF!</v>
      </c>
      <c r="I38" s="16">
        <f t="shared" si="3"/>
        <v>-1612850</v>
      </c>
    </row>
    <row r="39" spans="1:9" hidden="1" outlineLevel="1" x14ac:dyDescent="0.2">
      <c r="A39" s="25" t="s">
        <v>77</v>
      </c>
      <c r="B39" s="26" t="s">
        <v>78</v>
      </c>
      <c r="C39" s="15">
        <v>1472700</v>
      </c>
      <c r="D39" s="15">
        <v>0</v>
      </c>
      <c r="E39" s="15" t="s">
        <v>74</v>
      </c>
      <c r="F39" s="13">
        <v>0</v>
      </c>
      <c r="G39" s="13">
        <v>0</v>
      </c>
      <c r="H39" s="16" t="e">
        <f>D39-#REF!</f>
        <v>#REF!</v>
      </c>
      <c r="I39" s="16">
        <f t="shared" si="3"/>
        <v>-1612850</v>
      </c>
    </row>
    <row r="40" spans="1:9" collapsed="1" x14ac:dyDescent="0.2">
      <c r="A40" s="29" t="s">
        <v>79</v>
      </c>
      <c r="B40" s="30" t="s">
        <v>80</v>
      </c>
      <c r="C40" s="14">
        <v>1000000</v>
      </c>
      <c r="D40" s="14">
        <f>D41+D43</f>
        <v>500000</v>
      </c>
      <c r="E40" s="14">
        <f t="shared" ref="E40:G40" si="20">E41+E43</f>
        <v>500000</v>
      </c>
      <c r="F40" s="14">
        <f t="shared" si="20"/>
        <v>13639139.32</v>
      </c>
      <c r="G40" s="14">
        <f t="shared" si="20"/>
        <v>13393739.050000001</v>
      </c>
      <c r="H40" s="16" t="e">
        <f>D40-#REF!</f>
        <v>#REF!</v>
      </c>
      <c r="I40" s="16">
        <f t="shared" si="3"/>
        <v>13139139.32</v>
      </c>
    </row>
    <row r="41" spans="1:9" x14ac:dyDescent="0.2">
      <c r="A41" s="29" t="s">
        <v>81</v>
      </c>
      <c r="B41" s="30" t="s">
        <v>82</v>
      </c>
      <c r="C41" s="14">
        <v>1000000</v>
      </c>
      <c r="D41" s="14">
        <f t="shared" ref="D41:G41" si="21">D42</f>
        <v>500000</v>
      </c>
      <c r="E41" s="14">
        <f t="shared" si="21"/>
        <v>500000</v>
      </c>
      <c r="F41" s="14">
        <f t="shared" si="21"/>
        <v>500000</v>
      </c>
      <c r="G41" s="14">
        <f t="shared" si="21"/>
        <v>500000</v>
      </c>
      <c r="H41" s="16" t="e">
        <f>D41-#REF!</f>
        <v>#REF!</v>
      </c>
      <c r="I41" s="16">
        <f t="shared" si="3"/>
        <v>0</v>
      </c>
    </row>
    <row r="42" spans="1:9" ht="25.5" x14ac:dyDescent="0.2">
      <c r="A42" s="25" t="s">
        <v>83</v>
      </c>
      <c r="B42" s="26" t="s">
        <v>84</v>
      </c>
      <c r="C42" s="15">
        <v>1000000</v>
      </c>
      <c r="D42" s="17">
        <v>500000</v>
      </c>
      <c r="E42" s="17">
        <v>500000</v>
      </c>
      <c r="F42" s="17">
        <v>500000</v>
      </c>
      <c r="G42" s="17">
        <v>500000</v>
      </c>
      <c r="H42" s="16" t="e">
        <f>D42-#REF!</f>
        <v>#REF!</v>
      </c>
      <c r="I42" s="16">
        <f t="shared" si="3"/>
        <v>0</v>
      </c>
    </row>
    <row r="43" spans="1:9" ht="17.25" customHeight="1" x14ac:dyDescent="0.2">
      <c r="A43" s="29" t="s">
        <v>137</v>
      </c>
      <c r="B43" s="30" t="s">
        <v>136</v>
      </c>
      <c r="C43" s="14"/>
      <c r="D43" s="31">
        <f>D44</f>
        <v>0</v>
      </c>
      <c r="E43" s="31">
        <f t="shared" ref="E43:G43" si="22">E44</f>
        <v>0</v>
      </c>
      <c r="F43" s="31">
        <f t="shared" si="22"/>
        <v>13139139.32</v>
      </c>
      <c r="G43" s="31">
        <f t="shared" si="22"/>
        <v>12893739.050000001</v>
      </c>
      <c r="H43" s="16"/>
      <c r="I43" s="16"/>
    </row>
    <row r="44" spans="1:9" ht="25.5" x14ac:dyDescent="0.2">
      <c r="A44" s="27" t="s">
        <v>134</v>
      </c>
      <c r="B44" s="28" t="s">
        <v>135</v>
      </c>
      <c r="C44" s="15"/>
      <c r="D44" s="32">
        <f>13384539.59-13384539.59</f>
        <v>0</v>
      </c>
      <c r="E44" s="32"/>
      <c r="F44" s="32">
        <v>13139139.32</v>
      </c>
      <c r="G44" s="32">
        <v>12893739.050000001</v>
      </c>
    </row>
    <row r="45" spans="1:9" ht="14.45" customHeight="1" x14ac:dyDescent="0.2">
      <c r="A45" s="29" t="s">
        <v>0</v>
      </c>
      <c r="B45" s="30" t="s">
        <v>85</v>
      </c>
      <c r="C45" s="19">
        <v>188447100.66000003</v>
      </c>
      <c r="D45" s="19">
        <f t="shared" ref="D45:G45" si="23">D46+D53+D55+D57</f>
        <v>48041065.149999999</v>
      </c>
      <c r="E45" s="19">
        <f t="shared" si="23"/>
        <v>398000</v>
      </c>
      <c r="F45" s="19">
        <f t="shared" si="23"/>
        <v>398000</v>
      </c>
      <c r="G45" s="19">
        <f t="shared" si="23"/>
        <v>0</v>
      </c>
    </row>
    <row r="46" spans="1:9" ht="25.5" x14ac:dyDescent="0.2">
      <c r="A46" s="29" t="s">
        <v>87</v>
      </c>
      <c r="B46" s="30" t="s">
        <v>88</v>
      </c>
      <c r="C46" s="14">
        <v>97238655.330000013</v>
      </c>
      <c r="D46" s="14">
        <f t="shared" ref="D46:G46" si="24">D47+D49+D50+D51+D48</f>
        <v>48041065.149999999</v>
      </c>
      <c r="E46" s="14">
        <f t="shared" si="24"/>
        <v>398000</v>
      </c>
      <c r="F46" s="14">
        <f t="shared" si="24"/>
        <v>398000</v>
      </c>
      <c r="G46" s="14">
        <f t="shared" si="24"/>
        <v>0</v>
      </c>
    </row>
    <row r="47" spans="1:9" ht="24.75" hidden="1" customHeight="1" outlineLevel="1" x14ac:dyDescent="0.2">
      <c r="A47" s="9" t="s">
        <v>114</v>
      </c>
      <c r="B47" s="10" t="s">
        <v>113</v>
      </c>
      <c r="C47" s="15">
        <v>18362834.809999999</v>
      </c>
      <c r="D47" s="21"/>
      <c r="E47" s="21">
        <v>0</v>
      </c>
      <c r="F47" s="13"/>
      <c r="G47" s="13"/>
    </row>
    <row r="48" spans="1:9" ht="24.75" customHeight="1" collapsed="1" x14ac:dyDescent="0.2">
      <c r="A48" s="9" t="s">
        <v>109</v>
      </c>
      <c r="B48" s="10" t="s">
        <v>110</v>
      </c>
      <c r="C48" s="15">
        <v>4500000</v>
      </c>
      <c r="D48" s="21">
        <f>4500000+40000000</f>
        <v>44500000</v>
      </c>
      <c r="E48" s="21">
        <v>0</v>
      </c>
      <c r="F48" s="13">
        <v>0</v>
      </c>
      <c r="G48" s="13">
        <v>0</v>
      </c>
    </row>
    <row r="49" spans="1:7" ht="24.75" hidden="1" customHeight="1" outlineLevel="1" x14ac:dyDescent="0.2">
      <c r="A49" s="9" t="s">
        <v>115</v>
      </c>
      <c r="B49" s="10" t="s">
        <v>116</v>
      </c>
      <c r="C49" s="15">
        <v>3000000</v>
      </c>
      <c r="D49" s="21"/>
      <c r="E49" s="21">
        <v>0</v>
      </c>
      <c r="F49" s="13"/>
      <c r="G49" s="13"/>
    </row>
    <row r="50" spans="1:7" ht="27.75" customHeight="1" collapsed="1" x14ac:dyDescent="0.2">
      <c r="A50" s="25" t="s">
        <v>89</v>
      </c>
      <c r="B50" s="26" t="s">
        <v>90</v>
      </c>
      <c r="C50" s="15">
        <v>66639789.620000005</v>
      </c>
      <c r="D50" s="15">
        <v>3143065.15</v>
      </c>
      <c r="E50" s="15">
        <v>0</v>
      </c>
      <c r="F50" s="13">
        <v>0</v>
      </c>
      <c r="G50" s="13">
        <v>0</v>
      </c>
    </row>
    <row r="51" spans="1:7" ht="22.5" customHeight="1" x14ac:dyDescent="0.2">
      <c r="A51" s="29" t="s">
        <v>92</v>
      </c>
      <c r="B51" s="30" t="s">
        <v>93</v>
      </c>
      <c r="C51" s="14">
        <v>4736030.9000000004</v>
      </c>
      <c r="D51" s="14">
        <f t="shared" ref="D51:G51" si="25">D52</f>
        <v>398000</v>
      </c>
      <c r="E51" s="14" t="str">
        <f t="shared" si="25"/>
        <v>398 000,00</v>
      </c>
      <c r="F51" s="14">
        <f t="shared" si="25"/>
        <v>398000</v>
      </c>
      <c r="G51" s="14">
        <f t="shared" si="25"/>
        <v>0</v>
      </c>
    </row>
    <row r="52" spans="1:7" ht="25.5" x14ac:dyDescent="0.2">
      <c r="A52" s="25" t="s">
        <v>94</v>
      </c>
      <c r="B52" s="26" t="s">
        <v>95</v>
      </c>
      <c r="C52" s="15">
        <v>4736030.9000000004</v>
      </c>
      <c r="D52" s="15">
        <v>398000</v>
      </c>
      <c r="E52" s="15" t="s">
        <v>86</v>
      </c>
      <c r="F52" s="13">
        <v>398000</v>
      </c>
      <c r="G52" s="13">
        <v>0</v>
      </c>
    </row>
    <row r="53" spans="1:7" ht="15" hidden="1" customHeight="1" outlineLevel="1" x14ac:dyDescent="0.2">
      <c r="A53" s="29" t="s">
        <v>96</v>
      </c>
      <c r="B53" s="30" t="s">
        <v>97</v>
      </c>
      <c r="C53" s="14">
        <v>102902106.60000002</v>
      </c>
      <c r="D53" s="14"/>
      <c r="E53" s="14" t="str">
        <f t="shared" ref="E53" si="26">E54</f>
        <v>0,00</v>
      </c>
      <c r="F53" s="13"/>
      <c r="G53" s="13"/>
    </row>
    <row r="54" spans="1:7" ht="15" hidden="1" customHeight="1" outlineLevel="1" x14ac:dyDescent="0.2">
      <c r="A54" s="25" t="s">
        <v>99</v>
      </c>
      <c r="B54" s="26" t="s">
        <v>98</v>
      </c>
      <c r="C54" s="15">
        <v>102902106.60000002</v>
      </c>
      <c r="D54" s="15"/>
      <c r="E54" s="15" t="s">
        <v>91</v>
      </c>
      <c r="F54" s="13"/>
      <c r="G54" s="13"/>
    </row>
    <row r="55" spans="1:7" ht="44.25" hidden="1" customHeight="1" outlineLevel="1" x14ac:dyDescent="0.2">
      <c r="A55" s="6" t="s">
        <v>105</v>
      </c>
      <c r="B55" s="7" t="s">
        <v>106</v>
      </c>
      <c r="C55" s="14">
        <v>278216.03000000003</v>
      </c>
      <c r="D55" s="22"/>
      <c r="E55" s="22">
        <f>E56</f>
        <v>0</v>
      </c>
      <c r="F55" s="13"/>
      <c r="G55" s="13"/>
    </row>
    <row r="56" spans="1:7" ht="25.5" hidden="1" outlineLevel="1" x14ac:dyDescent="0.2">
      <c r="A56" s="4" t="s">
        <v>107</v>
      </c>
      <c r="B56" s="5" t="s">
        <v>108</v>
      </c>
      <c r="C56" s="21">
        <v>278216.03000000003</v>
      </c>
      <c r="D56" s="23"/>
      <c r="E56" s="23">
        <v>0</v>
      </c>
      <c r="F56" s="13"/>
      <c r="G56" s="13"/>
    </row>
    <row r="57" spans="1:7" ht="24" hidden="1" outlineLevel="1" x14ac:dyDescent="0.2">
      <c r="A57" s="3" t="s">
        <v>101</v>
      </c>
      <c r="B57" s="8" t="s">
        <v>102</v>
      </c>
      <c r="C57" s="22">
        <v>-11971877.300000001</v>
      </c>
      <c r="D57" s="22"/>
      <c r="E57" s="22">
        <f>E58</f>
        <v>0</v>
      </c>
      <c r="F57" s="13"/>
      <c r="G57" s="13"/>
    </row>
    <row r="58" spans="1:7" ht="25.5" hidden="1" outlineLevel="1" x14ac:dyDescent="0.2">
      <c r="A58" s="4" t="s">
        <v>103</v>
      </c>
      <c r="B58" s="5" t="s">
        <v>104</v>
      </c>
      <c r="C58" s="23">
        <v>-11971877.300000001</v>
      </c>
      <c r="D58" s="23"/>
      <c r="E58" s="23">
        <v>0</v>
      </c>
      <c r="F58" s="13"/>
      <c r="G58" s="13"/>
    </row>
    <row r="59" spans="1:7" ht="14.45" customHeight="1" collapsed="1" x14ac:dyDescent="0.2">
      <c r="A59" s="41" t="s">
        <v>100</v>
      </c>
      <c r="B59" s="41"/>
      <c r="C59" s="19">
        <v>753483148.08000016</v>
      </c>
      <c r="D59" s="35">
        <f>D6+D45</f>
        <v>586351271.26999998</v>
      </c>
      <c r="E59" s="35">
        <f>E6+E45</f>
        <v>603953237.14999998</v>
      </c>
      <c r="F59" s="35">
        <f>F6+F45</f>
        <v>567674803.91000009</v>
      </c>
      <c r="G59" s="35">
        <f>G6+G45</f>
        <v>585204403.63</v>
      </c>
    </row>
    <row r="60" spans="1:7" ht="14.45" customHeight="1" x14ac:dyDescent="0.2">
      <c r="A60" s="38"/>
      <c r="B60" s="38"/>
      <c r="C60" s="39"/>
      <c r="D60" s="40"/>
      <c r="E60" s="40"/>
      <c r="F60" s="40"/>
      <c r="G60" s="40"/>
    </row>
  </sheetData>
  <mergeCells count="3">
    <mergeCell ref="A59:B59"/>
    <mergeCell ref="A2:G2"/>
    <mergeCell ref="A3:G3"/>
  </mergeCells>
  <phoneticPr fontId="9" type="noConversion"/>
  <pageMargins left="0.39370078740157483" right="0.11811023622047245" top="0.39370078740157483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2020-11-27T02:04:39Z</dcterms:modified>
</cp:coreProperties>
</file>